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<sst xmlns="http://schemas.openxmlformats.org/spreadsheetml/2006/main" count="49" uniqueCount="47">
  <si>
    <t xml:space="preserve">PREFEITURA MUN ICIPAL DE SÃO BORJA</t>
  </si>
  <si>
    <t xml:space="preserve">SECRETARIA MUNCICIPAL DE EDUCAÇÃO</t>
  </si>
  <si>
    <t xml:space="preserve">PLANILHA DE CUSTO DESRATIZAÇÃO POR M2</t>
  </si>
  <si>
    <t xml:space="preserve">Desratização 42674,87m2</t>
  </si>
  <si>
    <r>
      <rPr>
        <b val="true"/>
        <sz val="9"/>
        <color rgb="FF000000"/>
        <rFont val="Arial"/>
        <family val="2"/>
        <charset val="1"/>
      </rPr>
      <t xml:space="preserve">1. </t>
    </r>
    <r>
      <rPr>
        <b val="true"/>
        <sz val="11"/>
        <color rgb="FF000000"/>
        <rFont val="Arial"/>
        <family val="2"/>
        <charset val="1"/>
      </rPr>
      <t xml:space="preserve">Custo Mensal -  Recursos Humanos</t>
    </r>
  </si>
  <si>
    <t xml:space="preserve">Função</t>
  </si>
  <si>
    <t xml:space="preserve">Qtde.</t>
  </si>
  <si>
    <t xml:space="preserve">Salário</t>
  </si>
  <si>
    <t xml:space="preserve">Enc.Sociais 56,515</t>
  </si>
  <si>
    <t xml:space="preserve">Insalubridade 40%</t>
  </si>
  <si>
    <t xml:space="preserve">Total Mensal</t>
  </si>
  <si>
    <t xml:space="preserve">Responsavel técnico</t>
  </si>
  <si>
    <t xml:space="preserve">Aplicador</t>
  </si>
  <si>
    <t xml:space="preserve">contador</t>
  </si>
  <si>
    <t xml:space="preserve">½ sm</t>
  </si>
  <si>
    <t xml:space="preserve">total</t>
  </si>
  <si>
    <r>
      <rPr>
        <b val="true"/>
        <sz val="9"/>
        <color rgb="FF000000"/>
        <rFont val="Liberation Sans1"/>
        <family val="2"/>
        <charset val="1"/>
      </rPr>
      <t xml:space="preserve">2.</t>
    </r>
    <r>
      <rPr>
        <b val="true"/>
        <sz val="11"/>
        <color rgb="FF000000"/>
        <rFont val="Arial"/>
        <family val="2"/>
        <charset val="1"/>
      </rPr>
      <t xml:space="preserve"> Despesas  Equipamentos</t>
    </r>
  </si>
  <si>
    <t xml:space="preserve">Valor unt</t>
  </si>
  <si>
    <t xml:space="preserve">total ano</t>
  </si>
  <si>
    <t xml:space="preserve">total mensal</t>
  </si>
  <si>
    <r>
      <rPr>
        <b val="true"/>
        <sz val="9"/>
        <color rgb="FF000000"/>
        <rFont val="Liberation Sans1"/>
        <family val="2"/>
        <charset val="1"/>
      </rPr>
      <t xml:space="preserve">EPI s aplicação</t>
    </r>
    <r>
      <rPr>
        <sz val="9"/>
        <color rgb="FF000000"/>
        <rFont val="Liberation Sans1"/>
        <family val="2"/>
        <charset val="1"/>
      </rPr>
      <t xml:space="preserve">:</t>
    </r>
  </si>
  <si>
    <t xml:space="preserve">roupa proteção</t>
  </si>
  <si>
    <t xml:space="preserve">mascara facial c/filtro</t>
  </si>
  <si>
    <t xml:space="preserve">calçado</t>
  </si>
  <si>
    <t xml:space="preserve">luvas</t>
  </si>
  <si>
    <t xml:space="preserve"> 3 - Licenciamento </t>
  </si>
  <si>
    <t xml:space="preserve">licenciamento ambiental 5 anos</t>
  </si>
  <si>
    <t xml:space="preserve">anuidade conselho</t>
  </si>
  <si>
    <t xml:space="preserve">  </t>
  </si>
  <si>
    <t xml:space="preserve"> 4 – Insumos</t>
  </si>
  <si>
    <t xml:space="preserve">ratoeira porta isca</t>
  </si>
  <si>
    <t xml:space="preserve">raticida( Brodifacoum 0,0005%)</t>
  </si>
  <si>
    <t xml:space="preserve">43kg</t>
  </si>
  <si>
    <t xml:space="preserve">05  - Area</t>
  </si>
  <si>
    <t xml:space="preserve">Area total: </t>
  </si>
  <si>
    <t xml:space="preserve">42674,87m2</t>
  </si>
  <si>
    <t xml:space="preserve">06 – despesas administrativas</t>
  </si>
  <si>
    <t xml:space="preserve">Total despesas:</t>
  </si>
  <si>
    <t xml:space="preserve">Lucro presumivel</t>
  </si>
  <si>
    <t xml:space="preserve">total:</t>
  </si>
  <si>
    <t xml:space="preserve">soma parcial</t>
  </si>
  <si>
    <t xml:space="preserve">ISSQN 3%</t>
  </si>
  <si>
    <t xml:space="preserve">Simples nacional 2%</t>
  </si>
  <si>
    <t xml:space="preserve">Total</t>
  </si>
  <si>
    <t xml:space="preserve">Area total: m2</t>
  </si>
  <si>
    <t xml:space="preserve">valor m2</t>
  </si>
  <si>
    <t xml:space="preserve">Obs: Para construção da planilha de custo, foi considerada a Portaria nº 9 de 16 novembro 2000, ANVISAe  Resolução RDC nº 52 de 22 outubro de 2009 – Anvisa – Considerado o serviço executado em 30 dias (mês); Considerado para efeito de encargos sociais, 56,51%, conforme  calculo feito no site www.guiatrabalhista.com.br, para empresas optante pelo simples; Foi considerado responsavel tecnico químico , com sua remuneração base retirada do site www.dissidio.com.br (anexo 1);Piso salarial do aplicador (anexo 2); valores dos EPIs permanecem os mesmos, não teve majoração significativa, Considerado 02 conjuntos de Epis por aplicador e um par de luvas de proteção por mês/aplicador; Considerado o insumo brodifacaum 0,005% , pacote de 1kg com 40 saches, (anexo 4); considerado armadilha porta isca ( anexo3); considerado uma armadilha porta isca para cada 25m2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</si>
</sst>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R$-416]\ #,##0.00;[RED]\-[$R$-416]\ #,##0.00"/>
    <numFmt numFmtId="166" formatCode="[$R$-416]\ #,##0.00\ ;\-[$R$-416]\ #,##0.00\ ;[$R$-416]&quot; -&quot;00\ ;@\ "/>
    <numFmt numFmtId="167" formatCode="@"/>
    <numFmt numFmtId="168" formatCode="[$R$-416]\ #,##0.00;[RED][$R$-416]\ #,##0.00"/>
    <numFmt numFmtId="169" formatCode="0.00"/>
    <numFmt numFmtId="170" formatCode="0.00%"/>
  </numFmts>
  <fonts count="12">
    <font>
      <sz val="11"/>
      <color rgb="FF000000"/>
      <name val="Liberation Sans1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Liberation Sans1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8"/>
      <color rgb="FF000000"/>
      <name val="Liberation Sans1"/>
      <family val="2"/>
      <charset val="1"/>
    </font>
    <font>
      <b val="true"/>
      <sz val="9"/>
      <color rgb="FF000000"/>
      <name val="Liberation Sans1"/>
      <family val="2"/>
      <charset val="1"/>
    </font>
    <font>
      <sz val="9"/>
      <color rgb="FF000000"/>
      <name val="Liberation Sans1"/>
      <family val="2"/>
      <charset val="1"/>
    </font>
    <font>
      <i val="true"/>
      <sz val="8"/>
      <color rgb="FF000000"/>
      <name val="Liberation Sans1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1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1" xfId="1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391320</xdr:colOff>
      <xdr:row>0</xdr:row>
      <xdr:rowOff>38160</xdr:rowOff>
    </xdr:from>
    <xdr:to>
      <xdr:col>3</xdr:col>
      <xdr:colOff>261360</xdr:colOff>
      <xdr:row>0</xdr:row>
      <xdr:rowOff>393120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2075040" y="38160"/>
          <a:ext cx="351000" cy="3549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45" activeCellId="0" sqref="B45"/>
    </sheetView>
  </sheetViews>
  <sheetFormatPr defaultRowHeight="12.8" zeroHeight="false" outlineLevelRow="0" outlineLevelCol="0"/>
  <cols>
    <col collapsed="false" customWidth="true" hidden="false" outlineLevel="0" max="1" min="1" style="1" width="11.25"/>
    <col collapsed="false" customWidth="true" hidden="false" outlineLevel="0" max="2" min="2" style="1" width="10.51"/>
    <col collapsed="false" customWidth="true" hidden="false" outlineLevel="0" max="3" min="3" style="1" width="6.21"/>
    <col collapsed="false" customWidth="true" hidden="false" outlineLevel="0" max="4" min="4" style="1" width="11.02"/>
    <col collapsed="false" customWidth="true" hidden="false" outlineLevel="0" max="5" min="5" style="1" width="12.95"/>
    <col collapsed="false" customWidth="true" hidden="false" outlineLevel="0" max="7" min="6" style="1" width="10.93"/>
    <col collapsed="false" customWidth="true" hidden="false" outlineLevel="0" max="64" min="8" style="1" width="9"/>
    <col collapsed="false" customWidth="true" hidden="false" outlineLevel="0" max="1025" min="65" style="0" width="9"/>
  </cols>
  <sheetData>
    <row r="1" customFormat="false" ht="31.35" hidden="false" customHeight="true" outlineLevel="0" collapsed="false"/>
    <row r="2" customFormat="false" ht="12.8" hidden="false" customHeight="false" outlineLevel="0" collapsed="false">
      <c r="A2" s="2" t="s">
        <v>0</v>
      </c>
      <c r="B2" s="2"/>
      <c r="C2" s="2"/>
      <c r="D2" s="2"/>
      <c r="E2" s="2"/>
      <c r="F2" s="2"/>
      <c r="G2" s="2"/>
    </row>
    <row r="3" customFormat="false" ht="12.8" hidden="false" customHeight="false" outlineLevel="0" collapsed="false">
      <c r="A3" s="2" t="s">
        <v>1</v>
      </c>
      <c r="B3" s="2"/>
      <c r="C3" s="2"/>
      <c r="D3" s="2"/>
      <c r="E3" s="2"/>
      <c r="F3" s="2"/>
      <c r="G3" s="2"/>
    </row>
    <row r="4" customFormat="false" ht="12.8" hidden="false" customHeight="false" outlineLevel="0" collapsed="false">
      <c r="A4" s="3" t="s">
        <v>2</v>
      </c>
      <c r="B4" s="3"/>
      <c r="C4" s="3"/>
      <c r="D4" s="3"/>
      <c r="E4" s="3"/>
      <c r="F4" s="3"/>
      <c r="G4" s="3"/>
    </row>
    <row r="5" customFormat="false" ht="12.8" hidden="false" customHeight="false" outlineLevel="0" collapsed="false">
      <c r="A5" s="4"/>
      <c r="B5" s="5" t="s">
        <v>3</v>
      </c>
      <c r="C5" s="5"/>
      <c r="D5" s="6"/>
      <c r="E5" s="6"/>
      <c r="F5" s="6"/>
      <c r="G5" s="6"/>
    </row>
    <row r="6" customFormat="false" ht="14.15" hidden="false" customHeight="false" outlineLevel="0" collapsed="false">
      <c r="A6" s="7" t="s">
        <v>4</v>
      </c>
      <c r="B6" s="7"/>
      <c r="C6" s="7"/>
      <c r="D6" s="7"/>
      <c r="E6" s="7"/>
      <c r="F6" s="7"/>
      <c r="G6" s="7"/>
    </row>
    <row r="7" customFormat="false" ht="12.8" hidden="false" customHeight="false" outlineLevel="0" collapsed="false">
      <c r="A7" s="8" t="s">
        <v>5</v>
      </c>
      <c r="B7" s="8"/>
      <c r="C7" s="9" t="s">
        <v>6</v>
      </c>
      <c r="D7" s="9" t="s">
        <v>7</v>
      </c>
      <c r="E7" s="9" t="s">
        <v>8</v>
      </c>
      <c r="F7" s="9" t="s">
        <v>9</v>
      </c>
      <c r="G7" s="10" t="s">
        <v>10</v>
      </c>
    </row>
    <row r="8" customFormat="false" ht="12.8" hidden="false" customHeight="false" outlineLevel="0" collapsed="false">
      <c r="A8" s="2" t="s">
        <v>11</v>
      </c>
      <c r="B8" s="2"/>
      <c r="C8" s="9" t="n">
        <v>1</v>
      </c>
      <c r="D8" s="11" t="n">
        <v>3441.92</v>
      </c>
      <c r="E8" s="11" t="n">
        <f aca="false">SUM(D8*56.51/100)</f>
        <v>1945.028992</v>
      </c>
      <c r="F8" s="11"/>
      <c r="G8" s="12" t="n">
        <f aca="false">SUM(D8:F8)</f>
        <v>5386.948992</v>
      </c>
    </row>
    <row r="9" customFormat="false" ht="12.8" hidden="false" customHeight="false" outlineLevel="0" collapsed="false">
      <c r="A9" s="2" t="s">
        <v>12</v>
      </c>
      <c r="B9" s="2"/>
      <c r="C9" s="13" t="n">
        <v>1</v>
      </c>
      <c r="D9" s="11" t="n">
        <v>1315.3</v>
      </c>
      <c r="E9" s="11" t="n">
        <f aca="false">SUM(D9*56.51/100)</f>
        <v>743.27603</v>
      </c>
      <c r="F9" s="11" t="n">
        <f aca="false">SUM(D9*40/100)</f>
        <v>526.12</v>
      </c>
      <c r="G9" s="12" t="n">
        <f aca="false">SUM(D9:F9)</f>
        <v>2584.69603</v>
      </c>
    </row>
    <row r="10" customFormat="false" ht="12.8" hidden="false" customHeight="false" outlineLevel="0" collapsed="false">
      <c r="A10" s="2" t="s">
        <v>13</v>
      </c>
      <c r="B10" s="2"/>
      <c r="C10" s="9" t="s">
        <v>14</v>
      </c>
      <c r="D10" s="11" t="n">
        <v>550</v>
      </c>
      <c r="E10" s="11"/>
      <c r="F10" s="11"/>
      <c r="G10" s="12" t="n">
        <f aca="false">SUM(D10:F10)</f>
        <v>550</v>
      </c>
    </row>
    <row r="11" customFormat="false" ht="12.8" hidden="false" customHeight="false" outlineLevel="0" collapsed="false">
      <c r="A11" s="8" t="s">
        <v>15</v>
      </c>
      <c r="B11" s="8"/>
      <c r="C11" s="9"/>
      <c r="D11" s="11"/>
      <c r="E11" s="11"/>
      <c r="F11" s="11"/>
      <c r="G11" s="14" t="n">
        <f aca="false">SUM(G8:G10)</f>
        <v>8521.645022</v>
      </c>
    </row>
    <row r="12" customFormat="false" ht="14.15" hidden="false" customHeight="false" outlineLevel="0" collapsed="false">
      <c r="A12" s="15" t="s">
        <v>16</v>
      </c>
      <c r="B12" s="15"/>
      <c r="C12" s="15"/>
      <c r="D12" s="15"/>
      <c r="E12" s="15"/>
      <c r="F12" s="15"/>
      <c r="G12" s="16"/>
    </row>
    <row r="13" customFormat="false" ht="12.8" hidden="false" customHeight="false" outlineLevel="0" collapsed="false">
      <c r="A13" s="8"/>
      <c r="B13" s="8"/>
      <c r="C13" s="9" t="s">
        <v>6</v>
      </c>
      <c r="D13" s="9" t="s">
        <v>17</v>
      </c>
      <c r="E13" s="9" t="s">
        <v>18</v>
      </c>
      <c r="F13" s="9"/>
      <c r="G13" s="9" t="s">
        <v>19</v>
      </c>
    </row>
    <row r="14" customFormat="false" ht="12.8" hidden="false" customHeight="false" outlineLevel="0" collapsed="false">
      <c r="A14" s="17" t="s">
        <v>20</v>
      </c>
      <c r="B14" s="17"/>
      <c r="C14" s="18"/>
      <c r="D14" s="18"/>
      <c r="E14" s="18"/>
      <c r="F14" s="18"/>
      <c r="G14" s="18"/>
    </row>
    <row r="15" customFormat="false" ht="12.8" hidden="false" customHeight="false" outlineLevel="0" collapsed="false">
      <c r="A15" s="19" t="s">
        <v>21</v>
      </c>
      <c r="B15" s="19"/>
      <c r="C15" s="16" t="n">
        <v>2</v>
      </c>
      <c r="D15" s="20" t="n">
        <v>89</v>
      </c>
      <c r="E15" s="11" t="n">
        <f aca="false">SUM(D15*2)</f>
        <v>178</v>
      </c>
      <c r="F15" s="20"/>
      <c r="G15" s="20" t="n">
        <f aca="false">SUM(E15/12)</f>
        <v>14.8333333333333</v>
      </c>
    </row>
    <row r="16" customFormat="false" ht="12.8" hidden="false" customHeight="false" outlineLevel="0" collapsed="false">
      <c r="A16" s="21" t="s">
        <v>22</v>
      </c>
      <c r="B16" s="21"/>
      <c r="C16" s="16" t="n">
        <v>2</v>
      </c>
      <c r="D16" s="20" t="n">
        <v>496.9</v>
      </c>
      <c r="E16" s="11" t="n">
        <f aca="false">SUM(D16*2)</f>
        <v>993.8</v>
      </c>
      <c r="F16" s="20"/>
      <c r="G16" s="20" t="n">
        <f aca="false">SUM(E16/12)</f>
        <v>82.8166666666667</v>
      </c>
    </row>
    <row r="17" customFormat="false" ht="12.8" hidden="false" customHeight="false" outlineLevel="0" collapsed="false">
      <c r="A17" s="21" t="s">
        <v>23</v>
      </c>
      <c r="B17" s="21"/>
      <c r="C17" s="16" t="n">
        <v>2</v>
      </c>
      <c r="D17" s="20" t="n">
        <v>151.91</v>
      </c>
      <c r="E17" s="11" t="n">
        <f aca="false">SUM(D17*2)</f>
        <v>303.82</v>
      </c>
      <c r="F17" s="20"/>
      <c r="G17" s="20" t="n">
        <f aca="false">SUM(E17/12)</f>
        <v>25.3183333333333</v>
      </c>
    </row>
    <row r="18" customFormat="false" ht="12.8" hidden="false" customHeight="false" outlineLevel="0" collapsed="false">
      <c r="A18" s="21" t="s">
        <v>24</v>
      </c>
      <c r="B18" s="21"/>
      <c r="C18" s="16" t="n">
        <v>12</v>
      </c>
      <c r="D18" s="20" t="n">
        <v>28.49</v>
      </c>
      <c r="E18" s="11" t="n">
        <f aca="false">SUM(D18*24)</f>
        <v>683.76</v>
      </c>
      <c r="F18" s="20"/>
      <c r="G18" s="20" t="n">
        <v>28.49</v>
      </c>
    </row>
    <row r="19" customFormat="false" ht="12.8" hidden="false" customHeight="false" outlineLevel="0" collapsed="false">
      <c r="A19" s="10"/>
      <c r="B19" s="10"/>
      <c r="C19" s="16"/>
      <c r="D19" s="11"/>
      <c r="E19" s="22"/>
      <c r="F19" s="23"/>
      <c r="G19" s="24" t="n">
        <f aca="false">SUM(G15:G18)</f>
        <v>151.458333333333</v>
      </c>
    </row>
    <row r="20" customFormat="false" ht="12.8" hidden="false" customHeight="false" outlineLevel="0" collapsed="false">
      <c r="A20" s="25" t="s">
        <v>25</v>
      </c>
      <c r="B20" s="25"/>
      <c r="C20" s="25"/>
      <c r="D20" s="25"/>
      <c r="E20" s="25"/>
      <c r="F20" s="25"/>
      <c r="G20" s="25"/>
    </row>
    <row r="21" customFormat="false" ht="12.8" hidden="false" customHeight="false" outlineLevel="0" collapsed="false">
      <c r="A21" s="2" t="s">
        <v>26</v>
      </c>
      <c r="B21" s="2"/>
      <c r="C21" s="16"/>
      <c r="D21" s="11" t="n">
        <v>5300</v>
      </c>
      <c r="E21" s="12" t="n">
        <v>1060</v>
      </c>
      <c r="F21" s="11"/>
      <c r="G21" s="26" t="n">
        <f aca="false">SUM(E21/12)</f>
        <v>88.3333333333333</v>
      </c>
    </row>
    <row r="22" customFormat="false" ht="12.8" hidden="false" customHeight="false" outlineLevel="0" collapsed="false">
      <c r="A22" s="2" t="s">
        <v>27</v>
      </c>
      <c r="B22" s="2"/>
      <c r="C22" s="16"/>
      <c r="D22" s="16"/>
      <c r="E22" s="12" t="n">
        <v>1000</v>
      </c>
      <c r="F22" s="11"/>
      <c r="G22" s="26" t="n">
        <f aca="false">SUM(E22/12)</f>
        <v>83.3333333333333</v>
      </c>
    </row>
    <row r="23" customFormat="false" ht="12.8" hidden="false" customHeight="false" outlineLevel="0" collapsed="false">
      <c r="A23" s="1" t="s">
        <v>28</v>
      </c>
      <c r="C23" s="16"/>
      <c r="D23" s="16"/>
      <c r="E23" s="11"/>
      <c r="F23" s="11"/>
      <c r="G23" s="12"/>
    </row>
    <row r="24" customFormat="false" ht="12.8" hidden="false" customHeight="false" outlineLevel="0" collapsed="false">
      <c r="C24" s="16"/>
      <c r="D24" s="16"/>
      <c r="E24" s="11"/>
      <c r="F24" s="11"/>
      <c r="G24" s="27" t="n">
        <f aca="false">SUM(G21:G22)</f>
        <v>171.666666666667</v>
      </c>
    </row>
    <row r="25" customFormat="false" ht="12.8" hidden="false" customHeight="false" outlineLevel="0" collapsed="false">
      <c r="A25" s="28" t="s">
        <v>29</v>
      </c>
      <c r="B25" s="28"/>
      <c r="C25" s="16"/>
      <c r="D25" s="16"/>
      <c r="E25" s="11"/>
      <c r="F25" s="29"/>
      <c r="G25" s="29"/>
    </row>
    <row r="26" customFormat="false" ht="12.8" hidden="false" customHeight="false" outlineLevel="0" collapsed="false">
      <c r="A26" s="2" t="s">
        <v>30</v>
      </c>
      <c r="B26" s="2"/>
      <c r="C26" s="16" t="n">
        <v>1707</v>
      </c>
      <c r="D26" s="20" t="n">
        <v>5.82</v>
      </c>
      <c r="E26" s="20"/>
      <c r="F26" s="29"/>
      <c r="G26" s="29" t="n">
        <f aca="false">SUM(C26*D26)</f>
        <v>9934.74</v>
      </c>
    </row>
    <row r="27" customFormat="false" ht="12.8" hidden="false" customHeight="false" outlineLevel="0" collapsed="false">
      <c r="A27" s="2" t="s">
        <v>31</v>
      </c>
      <c r="B27" s="2"/>
      <c r="C27" s="16" t="s">
        <v>32</v>
      </c>
      <c r="D27" s="20" t="n">
        <v>39.54</v>
      </c>
      <c r="E27" s="20"/>
      <c r="F27" s="29"/>
      <c r="G27" s="29" t="n">
        <f aca="false">SUM(43*D27)</f>
        <v>1700.22</v>
      </c>
    </row>
    <row r="28" customFormat="false" ht="12.8" hidden="false" customHeight="false" outlineLevel="0" collapsed="false">
      <c r="A28" s="2"/>
      <c r="B28" s="30"/>
      <c r="C28" s="16"/>
      <c r="D28" s="20"/>
      <c r="E28" s="20"/>
      <c r="F28" s="29"/>
      <c r="G28" s="29"/>
    </row>
    <row r="29" customFormat="false" ht="12.8" hidden="false" customHeight="false" outlineLevel="0" collapsed="false">
      <c r="A29" s="31"/>
      <c r="B29" s="16"/>
      <c r="C29" s="16"/>
      <c r="D29" s="16"/>
      <c r="E29" s="16"/>
      <c r="F29" s="11"/>
      <c r="G29" s="14" t="n">
        <f aca="false">SUM(G26+G27)</f>
        <v>11634.96</v>
      </c>
    </row>
    <row r="30" customFormat="false" ht="12.8" hidden="false" customHeight="false" outlineLevel="0" collapsed="false">
      <c r="A30" s="32" t="s">
        <v>33</v>
      </c>
      <c r="B30" s="32"/>
      <c r="C30" s="32"/>
      <c r="D30" s="32"/>
      <c r="E30" s="32"/>
      <c r="F30" s="32"/>
      <c r="G30" s="32"/>
    </row>
    <row r="31" customFormat="false" ht="12.8" hidden="false" customHeight="false" outlineLevel="0" collapsed="false">
      <c r="A31" s="33" t="s">
        <v>34</v>
      </c>
      <c r="B31" s="33"/>
      <c r="C31" s="8" t="s">
        <v>35</v>
      </c>
      <c r="D31" s="8"/>
      <c r="E31" s="16"/>
      <c r="F31" s="11"/>
      <c r="G31" s="14"/>
    </row>
    <row r="32" customFormat="false" ht="12.8" hidden="false" customHeight="false" outlineLevel="0" collapsed="false">
      <c r="A32" s="31" t="s">
        <v>36</v>
      </c>
      <c r="B32" s="34"/>
      <c r="C32" s="35"/>
      <c r="D32" s="9"/>
      <c r="E32" s="36"/>
      <c r="F32" s="20"/>
      <c r="G32" s="37" t="n">
        <v>500</v>
      </c>
    </row>
    <row r="33" customFormat="false" ht="12.8" hidden="false" customHeight="false" outlineLevel="0" collapsed="false">
      <c r="A33" s="16"/>
      <c r="B33" s="9"/>
      <c r="C33" s="19"/>
      <c r="D33" s="9"/>
      <c r="E33" s="36"/>
      <c r="F33" s="20"/>
      <c r="G33" s="37"/>
    </row>
    <row r="34" customFormat="false" ht="12.8" hidden="false" customHeight="false" outlineLevel="0" collapsed="false">
      <c r="A34" s="38" t="s">
        <v>37</v>
      </c>
      <c r="B34" s="38"/>
      <c r="C34" s="39"/>
      <c r="D34" s="39"/>
      <c r="E34" s="39"/>
      <c r="F34" s="39"/>
      <c r="G34" s="14" t="n">
        <f aca="false">SUM(G32+G29+G24+G19+G11)</f>
        <v>20979.730022</v>
      </c>
    </row>
    <row r="35" customFormat="false" ht="12.8" hidden="false" customHeight="false" outlineLevel="0" collapsed="false">
      <c r="B35" s="16"/>
      <c r="C35" s="40"/>
      <c r="D35" s="16"/>
      <c r="E35" s="16"/>
      <c r="F35" s="11"/>
      <c r="G35" s="11"/>
    </row>
    <row r="36" customFormat="false" ht="12.8" hidden="false" customHeight="false" outlineLevel="0" collapsed="false">
      <c r="A36" s="1" t="s">
        <v>38</v>
      </c>
      <c r="C36" s="41" t="n">
        <v>0.15</v>
      </c>
      <c r="F36" s="26"/>
      <c r="G36" s="11" t="n">
        <f aca="false">SUM(G34*15/100)</f>
        <v>3146.9595033</v>
      </c>
    </row>
    <row r="37" customFormat="false" ht="12.8" hidden="false" customHeight="false" outlineLevel="0" collapsed="false">
      <c r="A37" s="16" t="s">
        <v>39</v>
      </c>
      <c r="B37" s="42"/>
      <c r="C37" s="16"/>
      <c r="D37" s="16"/>
      <c r="E37" s="16"/>
      <c r="F37" s="11"/>
      <c r="G37" s="14"/>
    </row>
    <row r="38" customFormat="false" ht="12.8" hidden="false" customHeight="false" outlineLevel="0" collapsed="false">
      <c r="F38" s="26"/>
      <c r="G38" s="43"/>
    </row>
    <row r="39" customFormat="false" ht="17.15" hidden="false" customHeight="true" outlineLevel="0" collapsed="false">
      <c r="A39" s="1" t="s">
        <v>40</v>
      </c>
      <c r="B39" s="16"/>
      <c r="C39" s="16"/>
      <c r="D39" s="16"/>
      <c r="E39" s="16"/>
      <c r="F39" s="11"/>
      <c r="G39" s="11" t="n">
        <f aca="false">SUM(G34+G36)</f>
        <v>24126.6895253</v>
      </c>
    </row>
    <row r="40" customFormat="false" ht="17.15" hidden="false" customHeight="true" outlineLevel="0" collapsed="false">
      <c r="A40" s="44" t="s">
        <v>41</v>
      </c>
      <c r="B40" s="44"/>
      <c r="C40" s="16"/>
      <c r="D40" s="16"/>
      <c r="E40" s="16"/>
      <c r="F40" s="11"/>
      <c r="G40" s="11" t="n">
        <f aca="false">SUM(G39*3/100)</f>
        <v>723.800685759</v>
      </c>
    </row>
    <row r="41" customFormat="false" ht="11.9" hidden="false" customHeight="true" outlineLevel="0" collapsed="false">
      <c r="A41" s="44" t="s">
        <v>42</v>
      </c>
      <c r="B41" s="44"/>
      <c r="C41" s="16"/>
      <c r="D41" s="16"/>
      <c r="E41" s="16"/>
      <c r="F41" s="11"/>
      <c r="G41" s="11" t="n">
        <f aca="false">SUM(G39*2/100)</f>
        <v>482.533790506</v>
      </c>
    </row>
    <row r="42" customFormat="false" ht="16.4" hidden="false" customHeight="true" outlineLevel="0" collapsed="false">
      <c r="A42" s="2" t="s">
        <v>15</v>
      </c>
      <c r="B42" s="2"/>
      <c r="C42" s="16"/>
      <c r="D42" s="16"/>
      <c r="E42" s="16"/>
      <c r="F42" s="11"/>
      <c r="G42" s="14" t="n">
        <f aca="false">SUM(G39:G41)</f>
        <v>25333.024001565</v>
      </c>
    </row>
    <row r="43" customFormat="false" ht="17.9" hidden="false" customHeight="true" outlineLevel="0" collapsed="false">
      <c r="A43" s="31" t="s">
        <v>43</v>
      </c>
      <c r="B43" s="45" t="n">
        <f aca="false">SUM(G42)</f>
        <v>25333.024001565</v>
      </c>
      <c r="C43" s="45"/>
      <c r="D43" s="45"/>
      <c r="E43" s="37"/>
      <c r="F43" s="46"/>
      <c r="G43" s="46"/>
    </row>
    <row r="44" customFormat="false" ht="16.4" hidden="false" customHeight="true" outlineLevel="0" collapsed="false">
      <c r="A44" s="47" t="s">
        <v>44</v>
      </c>
      <c r="B44" s="33" t="n">
        <v>42674.87</v>
      </c>
      <c r="C44" s="33"/>
      <c r="D44" s="33"/>
      <c r="E44" s="37"/>
      <c r="F44" s="46"/>
      <c r="G44" s="46"/>
    </row>
    <row r="45" customFormat="false" ht="17.15" hidden="false" customHeight="true" outlineLevel="0" collapsed="false">
      <c r="A45" s="48" t="s">
        <v>45</v>
      </c>
      <c r="B45" s="49" t="n">
        <f aca="false">SUM(B43/B44)</f>
        <v>0.593628615659872</v>
      </c>
    </row>
    <row r="46" customFormat="false" ht="12.8" hidden="false" customHeight="true" outlineLevel="0" collapsed="false">
      <c r="A46" s="50" t="s">
        <v>46</v>
      </c>
      <c r="B46" s="50"/>
      <c r="C46" s="50"/>
      <c r="D46" s="50"/>
      <c r="E46" s="50"/>
      <c r="F46" s="50"/>
      <c r="G46" s="50"/>
    </row>
  </sheetData>
  <mergeCells count="35">
    <mergeCell ref="A2:G2"/>
    <mergeCell ref="A3:G3"/>
    <mergeCell ref="A4:G4"/>
    <mergeCell ref="A6:G6"/>
    <mergeCell ref="A7:B7"/>
    <mergeCell ref="A8:B8"/>
    <mergeCell ref="A9:B9"/>
    <mergeCell ref="A10:B10"/>
    <mergeCell ref="A11:B11"/>
    <mergeCell ref="A12:F12"/>
    <mergeCell ref="A13:B13"/>
    <mergeCell ref="A14:B14"/>
    <mergeCell ref="C14:G14"/>
    <mergeCell ref="A15:B15"/>
    <mergeCell ref="A16:B16"/>
    <mergeCell ref="A17:B17"/>
    <mergeCell ref="A18:B18"/>
    <mergeCell ref="A19:B19"/>
    <mergeCell ref="A20:G20"/>
    <mergeCell ref="A21:B21"/>
    <mergeCell ref="A22:B22"/>
    <mergeCell ref="F25:G25"/>
    <mergeCell ref="A26:B26"/>
    <mergeCell ref="A27:B27"/>
    <mergeCell ref="A30:G30"/>
    <mergeCell ref="A31:B31"/>
    <mergeCell ref="C31:D31"/>
    <mergeCell ref="A34:B34"/>
    <mergeCell ref="C34:F34"/>
    <mergeCell ref="A40:B40"/>
    <mergeCell ref="A41:B41"/>
    <mergeCell ref="A42:B42"/>
    <mergeCell ref="B43:D43"/>
    <mergeCell ref="B44:D44"/>
    <mergeCell ref="A46:G51"/>
  </mergeCells>
  <printOptions headings="false" gridLines="false" gridLinesSet="true" horizontalCentered="false" verticalCentered="false"/>
  <pageMargins left="0.590277777777778" right="0.39375" top="0.826388888888889" bottom="0.826388888888889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LibreOffice/6.0.1.1$Windows_X86_64 LibreOffice_project/60bfb1526849283ce2491346ed2aa51c465abfe6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2017-01-09T11:14:11Z</dcterms:created>
  <dc:creator>Catequese</dc:creator>
  <dc:description/>
  <dc:language>pt-BR</dc:language>
  <cp:lastModifiedBy/>
  <cp:lastPrinted>2021-03-10T07:56:34Z</cp:lastPrinted>
  <dcterms:modified xsi:type="dcterms:W3CDTF">2021-03-12T08:40:11Z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